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SEGUNDA TANDA\"/>
    </mc:Choice>
  </mc:AlternateContent>
  <xr:revisionPtr revIDLastSave="0" documentId="8_{D9B3BB80-86DD-45D9-9CFA-0B89C57A94BD}"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57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<sst xmlns="http://schemas.openxmlformats.org/spreadsheetml/2006/main" count="10356" uniqueCount="2636">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</sst>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1" xfId="0" applyFont="1" applyFill="1" applyBorder="1" applyAlignment="1">
      <alignment horizontal="center" vertical="center" wrapTex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10" zoomScale="85" zoomScaleNormal="85" zoomScaleSheetLayoutView="85" zoomScalePageLayoutView="70" workbookViewId="0">
      <selection activeCell="A10" sqref="A10:B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9" t="s">
        <v>30</v>
      </c>
      <c r="B3" s="190"/>
      <c r="C3" s="190"/>
      <c r="D3" s="190"/>
      <c r="E3" s="190"/>
      <c r="F3" s="190"/>
      <c r="G3" s="190"/>
      <c r="H3" s="190"/>
      <c r="I3" s="190"/>
      <c r="J3" s="190"/>
      <c r="K3" s="180"/>
      <c r="L3" s="181"/>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82" t="s">
        <v>14</v>
      </c>
      <c r="B5" s="183"/>
      <c r="C5" s="183"/>
      <c r="D5" s="183"/>
      <c r="E5" s="183"/>
      <c r="F5" s="183"/>
      <c r="G5" s="183"/>
      <c r="H5" s="183"/>
      <c r="I5" s="183"/>
      <c r="J5" s="183"/>
      <c r="K5" s="187"/>
      <c r="L5" s="188"/>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91" t="s">
        <v>15</v>
      </c>
      <c r="B6" s="154"/>
      <c r="C6" s="154"/>
      <c r="D6" s="154" t="s">
        <v>29</v>
      </c>
      <c r="E6" s="154"/>
      <c r="F6" s="3" t="s">
        <v>19</v>
      </c>
      <c r="G6" s="167" t="s">
        <v>16</v>
      </c>
      <c r="H6" s="168"/>
      <c r="I6" s="169"/>
      <c r="J6" s="3" t="s">
        <v>17</v>
      </c>
      <c r="K6" s="154" t="s">
        <v>18</v>
      </c>
      <c r="L6" s="155"/>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50"/>
      <c r="B7" s="151"/>
      <c r="C7" s="151"/>
      <c r="D7" s="151"/>
      <c r="E7" s="151"/>
      <c r="F7" s="11"/>
      <c r="G7" s="197"/>
      <c r="H7" s="198"/>
      <c r="I7" s="199"/>
      <c r="J7" s="11"/>
      <c r="K7" s="152"/>
      <c r="L7" s="153"/>
    </row>
    <row r="8" spans="1:120" s="2" customFormat="1" ht="19.5" customHeight="1">
      <c r="A8" s="182" t="s">
        <v>0</v>
      </c>
      <c r="B8" s="183"/>
      <c r="C8" s="183"/>
      <c r="D8" s="183"/>
      <c r="E8" s="183"/>
      <c r="F8" s="183"/>
      <c r="G8" s="183"/>
      <c r="H8" s="183"/>
      <c r="I8" s="183"/>
      <c r="J8" s="183"/>
      <c r="K8" s="187"/>
      <c r="L8" s="188"/>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6" t="s">
        <v>10</v>
      </c>
      <c r="B9" s="164"/>
      <c r="C9" s="163" t="s">
        <v>38</v>
      </c>
      <c r="D9" s="179"/>
      <c r="E9" s="179"/>
      <c r="F9" s="164"/>
      <c r="G9" s="163" t="s">
        <v>2</v>
      </c>
      <c r="H9" s="164"/>
      <c r="I9" s="163" t="s">
        <v>96</v>
      </c>
      <c r="J9" s="164"/>
      <c r="K9" s="154" t="s">
        <v>9</v>
      </c>
      <c r="L9" s="155"/>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7" t="s">
        <v>1864</v>
      </c>
      <c r="B10" s="178"/>
      <c r="C10" s="156" t="str">
        <f>VLOOKUP(A10,listado,2,0)</f>
        <v>G. MANTENIMIENTO DE RED CONVENCIONAL</v>
      </c>
      <c r="D10" s="156"/>
      <c r="E10" s="156"/>
      <c r="F10" s="156"/>
      <c r="G10" s="156" t="str">
        <f>VLOOKUP(A10,listado,3,0)</f>
        <v>Técnico/a 1</v>
      </c>
      <c r="H10" s="156"/>
      <c r="I10" s="165" t="str">
        <f>VLOOKUP(A10,listado,4,0)</f>
        <v>Técnico/a de apoyo al mantenimiento ferroviario</v>
      </c>
      <c r="J10" s="166"/>
      <c r="K10" s="156" t="str">
        <f>VLOOKUP(A10,listado,5,0)</f>
        <v>Ourense</v>
      </c>
      <c r="L10" s="157"/>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8" t="s">
        <v>35</v>
      </c>
      <c r="B11" s="159"/>
      <c r="C11" s="159"/>
      <c r="D11" s="159"/>
      <c r="E11" s="159"/>
      <c r="F11" s="159"/>
      <c r="G11" s="159"/>
      <c r="H11" s="159"/>
      <c r="I11" s="159"/>
      <c r="J11" s="159"/>
      <c r="K11" s="159"/>
      <c r="L11" s="160"/>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82" t="s">
        <v>1</v>
      </c>
      <c r="B12" s="183"/>
      <c r="C12" s="183"/>
      <c r="D12" s="183"/>
      <c r="E12" s="183"/>
      <c r="F12" s="183"/>
      <c r="G12" s="183"/>
      <c r="H12" s="183"/>
      <c r="I12" s="183"/>
      <c r="J12" s="183"/>
      <c r="K12" s="187"/>
      <c r="L12" s="188"/>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3" t="s">
        <v>97</v>
      </c>
      <c r="B13" s="174"/>
      <c r="C13" s="174"/>
      <c r="D13" s="174"/>
      <c r="E13" s="174"/>
      <c r="F13" s="174"/>
      <c r="G13" s="174"/>
      <c r="H13" s="174"/>
      <c r="I13" s="174"/>
      <c r="J13" s="174"/>
      <c r="K13" s="174"/>
      <c r="L13" s="175"/>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91" t="s">
        <v>12</v>
      </c>
      <c r="B14" s="154"/>
      <c r="C14" s="167" t="s">
        <v>11</v>
      </c>
      <c r="D14" s="168"/>
      <c r="E14" s="168"/>
      <c r="F14" s="168"/>
      <c r="G14" s="168"/>
      <c r="H14" s="168"/>
      <c r="I14" s="169"/>
      <c r="J14" s="154" t="s">
        <v>13</v>
      </c>
      <c r="K14" s="154"/>
      <c r="L14" s="155"/>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92"/>
      <c r="B15" s="193"/>
      <c r="C15" s="170"/>
      <c r="D15" s="171"/>
      <c r="E15" s="171"/>
      <c r="F15" s="171"/>
      <c r="G15" s="171"/>
      <c r="H15" s="171"/>
      <c r="I15" s="172"/>
      <c r="J15" s="170"/>
      <c r="K15" s="171"/>
      <c r="L15" s="194"/>
    </row>
    <row r="16" spans="1:120" s="2" customFormat="1" ht="19.5" customHeight="1" thickBot="1">
      <c r="A16" s="200" t="s">
        <v>89</v>
      </c>
      <c r="B16" s="201"/>
      <c r="C16" s="201"/>
      <c r="D16" s="201"/>
      <c r="E16" s="201"/>
      <c r="F16" s="201"/>
      <c r="G16" s="201"/>
      <c r="H16" s="201"/>
      <c r="I16" s="201"/>
      <c r="J16" s="201"/>
      <c r="K16" s="201"/>
      <c r="L16" s="202"/>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3" t="str">
        <f>VLOOKUP(A10,listado,6,0)</f>
        <v>Titulación Universitaria Média o Superior: 
Economicas o Derecho</v>
      </c>
      <c r="B17" s="204"/>
      <c r="C17" s="204"/>
      <c r="D17" s="204"/>
      <c r="E17" s="204"/>
      <c r="F17" s="204"/>
      <c r="G17" s="204"/>
      <c r="H17" s="205"/>
      <c r="I17" s="44"/>
      <c r="J17" s="206" t="s">
        <v>90</v>
      </c>
      <c r="K17" s="206"/>
      <c r="L17" s="207"/>
    </row>
    <row r="18" spans="1:120" s="2" customFormat="1" ht="19.5" customHeight="1" thickTop="1" thickBot="1">
      <c r="A18" s="200" t="s">
        <v>32</v>
      </c>
      <c r="B18" s="201"/>
      <c r="C18" s="201"/>
      <c r="D18" s="201"/>
      <c r="E18" s="201"/>
      <c r="F18" s="201"/>
      <c r="G18" s="201"/>
      <c r="H18" s="201"/>
      <c r="I18" s="201"/>
      <c r="J18" s="201"/>
      <c r="K18" s="201"/>
      <c r="L18" s="202"/>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3" t="str">
        <f>VLOOKUP(A10,listado,7,0)</f>
        <v>Al menos 1 año de experiencia en gestión documental de obras ferroviarias</v>
      </c>
      <c r="B19" s="204"/>
      <c r="C19" s="204"/>
      <c r="D19" s="204"/>
      <c r="E19" s="204"/>
      <c r="F19" s="204"/>
      <c r="G19" s="204"/>
      <c r="H19" s="205"/>
      <c r="I19" s="44"/>
      <c r="J19" s="206" t="s">
        <v>91</v>
      </c>
      <c r="K19" s="206"/>
      <c r="L19" s="207"/>
    </row>
    <row r="20" spans="1:120" s="2" customFormat="1" ht="19.5" customHeight="1" thickTop="1">
      <c r="A20" s="195" t="s">
        <v>33</v>
      </c>
      <c r="B20" s="196"/>
      <c r="C20" s="196"/>
      <c r="D20" s="196"/>
      <c r="E20" s="196"/>
      <c r="F20" s="196"/>
      <c r="G20" s="196"/>
      <c r="H20" s="196"/>
      <c r="I20" s="196"/>
      <c r="J20" s="196"/>
      <c r="K20" s="196"/>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4" t="s">
        <v>92</v>
      </c>
      <c r="B21" s="185"/>
      <c r="C21" s="185"/>
      <c r="D21" s="185"/>
      <c r="E21" s="185"/>
      <c r="F21" s="185"/>
      <c r="G21" s="185"/>
      <c r="H21" s="185"/>
      <c r="I21" s="185"/>
      <c r="J21" s="185"/>
      <c r="K21" s="185"/>
      <c r="L21" s="18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09" t="s">
        <v>55</v>
      </c>
      <c r="B22" s="210"/>
      <c r="C22" s="210"/>
      <c r="D22" s="210"/>
      <c r="E22" s="210"/>
      <c r="F22" s="210"/>
      <c r="G22" s="210"/>
      <c r="H22" s="210"/>
      <c r="I22" s="210"/>
      <c r="J22" s="211"/>
      <c r="K22" s="212"/>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61" t="s">
        <v>23</v>
      </c>
      <c r="D23" s="162"/>
      <c r="E23" s="161" t="s">
        <v>7</v>
      </c>
      <c r="F23" s="162"/>
      <c r="G23" s="161" t="s">
        <v>60</v>
      </c>
      <c r="H23" s="216"/>
      <c r="I23" s="162"/>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8"/>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9"/>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9"/>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3" t="s">
        <v>56</v>
      </c>
      <c r="B44" s="214"/>
      <c r="C44" s="214"/>
      <c r="D44" s="214"/>
      <c r="E44" s="214"/>
      <c r="F44" s="214"/>
      <c r="G44" s="214"/>
      <c r="H44" s="214"/>
      <c r="I44" s="214"/>
      <c r="J44" s="214"/>
      <c r="K44" s="215"/>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46" t="s">
        <v>94</v>
      </c>
      <c r="B45" s="147"/>
      <c r="C45" s="147"/>
      <c r="D45" s="147"/>
      <c r="E45" s="147"/>
      <c r="F45" s="147"/>
      <c r="G45" s="147"/>
      <c r="H45" s="147"/>
      <c r="I45" s="147"/>
      <c r="J45" s="147"/>
      <c r="K45" s="148"/>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61" t="s">
        <v>23</v>
      </c>
      <c r="D46" s="162"/>
      <c r="E46" s="161" t="s">
        <v>7</v>
      </c>
      <c r="F46" s="162"/>
      <c r="G46" s="161" t="s">
        <v>61</v>
      </c>
      <c r="H46" s="216"/>
      <c r="I46" s="162"/>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46197</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XtoLzlUhUfypI/fuKZ26WyRArw4ntkEFqlmiH8cMpBce3SK3vAd/ZMAdqsLlhCorBy/PLAbV6k89ItFrKwgkbA==" saltValue="u7ndSqX1jFJ18pdg2ZpHKg=="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2026-03-17T09:59:37Z</cp:lastPrinted>
  <dcterms:created xsi:type="dcterms:W3CDTF">2022-04-04T08:15:52Z</dcterms:created>
  <dcterms:modified xsi:type="dcterms:W3CDTF">2026-06-24T14:37:46Z</dcterms:modified>
</cp:coreProperties>
</file>